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Марина\Desktop\АРХИВЫ КМ5-4\"/>
    </mc:Choice>
  </mc:AlternateContent>
  <bookViews>
    <workbookView xWindow="0" yWindow="0" windowWidth="25155" windowHeight="97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L47" i="1" l="1"/>
  <c r="E48" i="1" l="1"/>
  <c r="B48" i="1"/>
  <c r="S46" i="1"/>
  <c r="S43" i="1"/>
  <c r="S42" i="1"/>
  <c r="S39" i="1"/>
  <c r="S37" i="1"/>
  <c r="S36" i="1"/>
  <c r="S22" i="1"/>
  <c r="S20" i="1"/>
  <c r="R43" i="1"/>
  <c r="R42" i="1"/>
  <c r="R39" i="1"/>
  <c r="Q47" i="1"/>
  <c r="R37" i="1" s="1"/>
  <c r="E47" i="1"/>
  <c r="R36" i="1"/>
  <c r="R22" i="1"/>
  <c r="N51" i="1"/>
  <c r="M50" i="1"/>
  <c r="Q16" i="1"/>
  <c r="Q45" i="1"/>
  <c r="Q46" i="1" s="1"/>
  <c r="Q44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2" i="1"/>
  <c r="Q21" i="1"/>
  <c r="Q20" i="1"/>
  <c r="Q19" i="1"/>
  <c r="Q18" i="1"/>
  <c r="Q17" i="1"/>
  <c r="P46" i="1"/>
  <c r="P45" i="1"/>
  <c r="P44" i="1"/>
  <c r="R20" i="1" l="1"/>
  <c r="R46" i="1" s="1"/>
  <c r="B47" i="1"/>
</calcChain>
</file>

<file path=xl/sharedStrings.xml><?xml version="1.0" encoding="utf-8"?>
<sst xmlns="http://schemas.openxmlformats.org/spreadsheetml/2006/main" count="153" uniqueCount="131">
  <si>
    <r>
      <rPr>
        <sz val="9"/>
        <rFont val="Courier New"/>
        <family val="3"/>
        <charset val="204"/>
      </rPr>
      <t>Организация _____ Номер договора</t>
    </r>
  </si>
  <si>
    <r>
      <rPr>
        <sz val="9"/>
        <rFont val="Courier New"/>
        <family val="3"/>
        <charset val="204"/>
      </rPr>
      <t>Адрес____Телефон _</t>
    </r>
  </si>
  <si>
    <r>
      <rPr>
        <sz val="9"/>
        <rFont val="Courier New"/>
        <family val="3"/>
        <charset val="204"/>
      </rPr>
      <t xml:space="preserve">Тип теплосчетчика </t>
    </r>
    <r>
      <rPr>
        <u/>
        <sz val="9"/>
        <rFont val="Courier New"/>
        <family val="3"/>
        <charset val="204"/>
      </rPr>
      <t>КМ-5-4</t>
    </r>
    <r>
      <rPr>
        <sz val="9"/>
        <rFont val="Courier New"/>
        <family val="3"/>
        <charset val="204"/>
      </rPr>
      <t xml:space="preserve">    Версия </t>
    </r>
    <r>
      <rPr>
        <u/>
        <sz val="9"/>
        <rFont val="Courier New"/>
        <family val="3"/>
        <charset val="204"/>
      </rPr>
      <t>02.30</t>
    </r>
    <r>
      <rPr>
        <sz val="9"/>
        <rFont val="Courier New"/>
        <family val="3"/>
        <charset val="204"/>
      </rPr>
      <t>_ Номер теплосчетчика 096901</t>
    </r>
  </si>
  <si>
    <r>
      <rPr>
        <sz val="9"/>
        <rFont val="Courier New"/>
        <family val="3"/>
        <charset val="204"/>
      </rPr>
      <t>Дата последующей поверки теплосчетчика</t>
    </r>
  </si>
  <si>
    <r>
      <rPr>
        <sz val="9"/>
        <rFont val="Courier New"/>
        <family val="3"/>
        <charset val="204"/>
      </rPr>
      <t>Посуточная ведомость учета параметров теплопотребления</t>
    </r>
  </si>
  <si>
    <r>
      <rPr>
        <sz val="9"/>
        <rFont val="Courier New"/>
        <family val="3"/>
        <charset val="204"/>
      </rPr>
      <t>с 01.09.2016 по 30.09.2016</t>
    </r>
  </si>
  <si>
    <r>
      <rPr>
        <sz val="9"/>
        <rFont val="Courier New"/>
        <family val="3"/>
        <charset val="204"/>
      </rPr>
      <t>Дата</t>
    </r>
  </si>
  <si>
    <r>
      <rPr>
        <sz val="9"/>
        <rFont val="Courier New"/>
        <family val="3"/>
        <charset val="204"/>
      </rPr>
      <t>01.09.16</t>
    </r>
  </si>
  <si>
    <r>
      <rPr>
        <sz val="9"/>
        <rFont val="Courier New"/>
        <family val="3"/>
        <charset val="204"/>
      </rPr>
      <t>02.09.16</t>
    </r>
  </si>
  <si>
    <r>
      <rPr>
        <sz val="9"/>
        <rFont val="Courier New"/>
        <family val="3"/>
        <charset val="204"/>
      </rPr>
      <t>03.09.16</t>
    </r>
  </si>
  <si>
    <r>
      <rPr>
        <sz val="9"/>
        <rFont val="Courier New"/>
        <family val="3"/>
        <charset val="204"/>
      </rPr>
      <t>04.09.16</t>
    </r>
  </si>
  <si>
    <r>
      <rPr>
        <sz val="9"/>
        <rFont val="Courier New"/>
        <family val="3"/>
        <charset val="204"/>
      </rPr>
      <t>05.09.16</t>
    </r>
  </si>
  <si>
    <r>
      <rPr>
        <sz val="9"/>
        <rFont val="Courier New"/>
        <family val="3"/>
        <charset val="204"/>
      </rPr>
      <t>06.09.16</t>
    </r>
  </si>
  <si>
    <r>
      <rPr>
        <sz val="9"/>
        <rFont val="Courier New"/>
        <family val="3"/>
        <charset val="204"/>
      </rPr>
      <t>07.09.16</t>
    </r>
  </si>
  <si>
    <r>
      <rPr>
        <sz val="9"/>
        <rFont val="Courier New"/>
        <family val="3"/>
        <charset val="204"/>
      </rPr>
      <t>08.09.16</t>
    </r>
  </si>
  <si>
    <r>
      <rPr>
        <sz val="9"/>
        <rFont val="Courier New"/>
        <family val="3"/>
        <charset val="204"/>
      </rPr>
      <t>09.09.16</t>
    </r>
  </si>
  <si>
    <r>
      <rPr>
        <sz val="9"/>
        <rFont val="Courier New"/>
        <family val="3"/>
        <charset val="204"/>
      </rPr>
      <t>10.09.16</t>
    </r>
  </si>
  <si>
    <r>
      <rPr>
        <sz val="9"/>
        <rFont val="Courier New"/>
        <family val="3"/>
        <charset val="204"/>
      </rPr>
      <t>11.09.16</t>
    </r>
  </si>
  <si>
    <r>
      <rPr>
        <sz val="9"/>
        <rFont val="Courier New"/>
        <family val="3"/>
        <charset val="204"/>
      </rPr>
      <t>12.09.16</t>
    </r>
  </si>
  <si>
    <r>
      <rPr>
        <sz val="9"/>
        <rFont val="Courier New"/>
        <family val="3"/>
        <charset val="204"/>
      </rPr>
      <t>13.09.16</t>
    </r>
  </si>
  <si>
    <r>
      <rPr>
        <sz val="9"/>
        <rFont val="Courier New"/>
        <family val="3"/>
        <charset val="204"/>
      </rPr>
      <t>14.09.16</t>
    </r>
  </si>
  <si>
    <r>
      <rPr>
        <sz val="9"/>
        <rFont val="Courier New"/>
        <family val="3"/>
        <charset val="204"/>
      </rPr>
      <t>15.09.16</t>
    </r>
  </si>
  <si>
    <r>
      <rPr>
        <sz val="9"/>
        <rFont val="Courier New"/>
        <family val="3"/>
        <charset val="204"/>
      </rPr>
      <t>16.09.16</t>
    </r>
  </si>
  <si>
    <r>
      <rPr>
        <sz val="9"/>
        <rFont val="Courier New"/>
        <family val="3"/>
        <charset val="204"/>
      </rPr>
      <t>17.09.16</t>
    </r>
  </si>
  <si>
    <r>
      <rPr>
        <sz val="9"/>
        <rFont val="Courier New"/>
        <family val="3"/>
        <charset val="204"/>
      </rPr>
      <t>18.09.16</t>
    </r>
  </si>
  <si>
    <r>
      <rPr>
        <sz val="9"/>
        <rFont val="Courier New"/>
        <family val="3"/>
        <charset val="204"/>
      </rPr>
      <t>19.09.16</t>
    </r>
  </si>
  <si>
    <r>
      <rPr>
        <sz val="9"/>
        <rFont val="Courier New"/>
        <family val="3"/>
        <charset val="204"/>
      </rPr>
      <t>20.09.16</t>
    </r>
  </si>
  <si>
    <r>
      <rPr>
        <sz val="9"/>
        <rFont val="Courier New"/>
        <family val="3"/>
        <charset val="204"/>
      </rPr>
      <t>21.09.16</t>
    </r>
  </si>
  <si>
    <r>
      <rPr>
        <sz val="9"/>
        <rFont val="Courier New"/>
        <family val="3"/>
        <charset val="204"/>
      </rPr>
      <t>22.09.16</t>
    </r>
  </si>
  <si>
    <r>
      <rPr>
        <sz val="9"/>
        <rFont val="Courier New"/>
        <family val="3"/>
        <charset val="204"/>
      </rPr>
      <t>23.09.16</t>
    </r>
  </si>
  <si>
    <r>
      <rPr>
        <sz val="9"/>
        <rFont val="Courier New"/>
        <family val="3"/>
        <charset val="204"/>
      </rPr>
      <t>24.09.16</t>
    </r>
  </si>
  <si>
    <r>
      <rPr>
        <sz val="9"/>
        <rFont val="Courier New"/>
        <family val="3"/>
        <charset val="204"/>
      </rPr>
      <t>25.09.16</t>
    </r>
  </si>
  <si>
    <r>
      <rPr>
        <sz val="9"/>
        <rFont val="Courier New"/>
        <family val="3"/>
        <charset val="204"/>
      </rPr>
      <t>26.09.16</t>
    </r>
  </si>
  <si>
    <r>
      <rPr>
        <sz val="9"/>
        <rFont val="Courier New"/>
        <family val="3"/>
        <charset val="204"/>
      </rPr>
      <t>27.09.16</t>
    </r>
  </si>
  <si>
    <r>
      <rPr>
        <sz val="9"/>
        <rFont val="Courier New"/>
        <family val="3"/>
        <charset val="204"/>
      </rPr>
      <t>28.09.16</t>
    </r>
  </si>
  <si>
    <r>
      <rPr>
        <sz val="9"/>
        <rFont val="Courier New"/>
        <family val="3"/>
        <charset val="204"/>
      </rPr>
      <t>29.09.16</t>
    </r>
  </si>
  <si>
    <r>
      <rPr>
        <sz val="9"/>
        <rFont val="Courier New"/>
        <family val="3"/>
        <charset val="204"/>
      </rPr>
      <t>30.09.16</t>
    </r>
  </si>
  <si>
    <r>
      <rPr>
        <sz val="9"/>
        <rFont val="Courier New"/>
        <family val="3"/>
        <charset val="204"/>
      </rPr>
      <t>Итого</t>
    </r>
  </si>
  <si>
    <r>
      <rPr>
        <sz val="9"/>
        <rFont val="Courier New"/>
        <family val="3"/>
        <charset val="204"/>
      </rPr>
      <t xml:space="preserve">Q </t>
    </r>
    <r>
      <rPr>
        <sz val="9"/>
        <rFont val="Courier New"/>
        <family val="3"/>
        <charset val="204"/>
      </rPr>
      <t>Гкал</t>
    </r>
  </si>
  <si>
    <r>
      <rPr>
        <sz val="6"/>
        <rFont val="Courier New"/>
        <family val="3"/>
        <charset val="204"/>
      </rPr>
      <t>-</t>
    </r>
  </si>
  <si>
    <r>
      <rPr>
        <sz val="9"/>
        <rFont val="Courier New"/>
        <family val="3"/>
        <charset val="204"/>
      </rPr>
      <t>Масса, тонн</t>
    </r>
  </si>
  <si>
    <r>
      <rPr>
        <sz val="9"/>
        <rFont val="Courier New"/>
        <family val="3"/>
        <charset val="204"/>
      </rPr>
      <t>Ml</t>
    </r>
  </si>
  <si>
    <r>
      <rPr>
        <sz val="9"/>
        <rFont val="Courier New"/>
        <family val="3"/>
        <charset val="204"/>
      </rPr>
      <t>М2</t>
    </r>
  </si>
  <si>
    <r>
      <rPr>
        <sz val="9"/>
        <rFont val="Courier New"/>
        <family val="3"/>
        <charset val="204"/>
      </rPr>
      <t>М1-М2 разбор</t>
    </r>
  </si>
  <si>
    <r>
      <rPr>
        <sz val="9"/>
        <rFont val="Courier New"/>
        <family val="3"/>
        <charset val="204"/>
      </rPr>
      <t>-</t>
    </r>
  </si>
  <si>
    <r>
      <rPr>
        <sz val="9"/>
        <rFont val="Courier New"/>
        <family val="3"/>
        <charset val="204"/>
      </rPr>
      <t>Температура,</t>
    </r>
  </si>
  <si>
    <r>
      <rPr>
        <sz val="9"/>
        <rFont val="Courier New"/>
        <family val="3"/>
        <charset val="204"/>
      </rPr>
      <t>tl</t>
    </r>
  </si>
  <si>
    <r>
      <rPr>
        <sz val="9"/>
        <rFont val="Courier New"/>
        <family val="3"/>
        <charset val="204"/>
      </rPr>
      <t>—</t>
    </r>
  </si>
  <si>
    <r>
      <rPr>
        <sz val="9"/>
        <rFont val="Courier New"/>
        <family val="3"/>
        <charset val="204"/>
      </rPr>
      <t>t2</t>
    </r>
  </si>
  <si>
    <r>
      <rPr>
        <sz val="9"/>
        <rFont val="Courier New"/>
        <family val="3"/>
        <charset val="204"/>
      </rPr>
      <t>_</t>
    </r>
  </si>
  <si>
    <r>
      <rPr>
        <sz val="9"/>
        <rFont val="Courier New"/>
        <family val="3"/>
        <charset val="204"/>
      </rPr>
      <t>t l-t2</t>
    </r>
  </si>
  <si>
    <r>
      <rPr>
        <sz val="9"/>
        <rFont val="Courier New"/>
        <family val="3"/>
        <charset val="204"/>
      </rPr>
      <t>_</t>
    </r>
  </si>
  <si>
    <r>
      <rPr>
        <sz val="6"/>
        <rFont val="Courier New"/>
        <family val="3"/>
        <charset val="204"/>
      </rPr>
      <t>-</t>
    </r>
  </si>
  <si>
    <r>
      <rPr>
        <sz val="9"/>
        <rFont val="Courier New"/>
        <family val="3"/>
        <charset val="204"/>
      </rPr>
      <t>°C</t>
    </r>
  </si>
  <si>
    <r>
      <rPr>
        <sz val="7"/>
        <rFont val="Courier New"/>
        <family val="3"/>
        <charset val="204"/>
      </rPr>
      <t>tXB</t>
    </r>
  </si>
  <si>
    <r>
      <rPr>
        <sz val="9"/>
        <rFont val="Courier New"/>
        <family val="3"/>
        <charset val="204"/>
      </rPr>
      <t>—</t>
    </r>
  </si>
  <si>
    <r>
      <rPr>
        <i/>
        <sz val="10"/>
        <rFont val="Courier New"/>
        <family val="3"/>
        <charset val="204"/>
      </rPr>
      <t>—</t>
    </r>
  </si>
  <si>
    <r>
      <rPr>
        <sz val="9"/>
        <rFont val="Courier New"/>
        <family val="3"/>
        <charset val="204"/>
      </rPr>
      <t>Давление</t>
    </r>
  </si>
  <si>
    <r>
      <rPr>
        <sz val="9"/>
        <rFont val="Courier New"/>
        <family val="3"/>
        <charset val="204"/>
      </rPr>
      <t xml:space="preserve">PI </t>
    </r>
    <r>
      <rPr>
        <sz val="9"/>
        <rFont val="Courier New"/>
        <family val="3"/>
        <charset val="204"/>
      </rPr>
      <t>атм</t>
    </r>
  </si>
  <si>
    <r>
      <rPr>
        <sz val="6"/>
        <rFont val="Courier New"/>
        <family val="3"/>
        <charset val="204"/>
      </rPr>
      <t>—</t>
    </r>
  </si>
  <si>
    <r>
      <rPr>
        <sz val="9"/>
        <rFont val="Courier New"/>
        <family val="3"/>
        <charset val="204"/>
      </rPr>
      <t xml:space="preserve">P2 </t>
    </r>
    <r>
      <rPr>
        <sz val="9"/>
        <rFont val="Courier New"/>
        <family val="3"/>
        <charset val="204"/>
      </rPr>
      <t>атм</t>
    </r>
  </si>
  <si>
    <r>
      <rPr>
        <sz val="9"/>
        <rFont val="Courier New"/>
        <family val="3"/>
        <charset val="204"/>
      </rPr>
      <t>Время</t>
    </r>
  </si>
  <si>
    <r>
      <rPr>
        <sz val="9"/>
        <rFont val="Courier New"/>
        <family val="3"/>
        <charset val="204"/>
      </rPr>
      <t>Нераб</t>
    </r>
    <r>
      <rPr>
        <sz val="9"/>
        <rFont val="Courier New"/>
        <family val="3"/>
        <charset val="204"/>
      </rPr>
      <t xml:space="preserve">. </t>
    </r>
    <r>
      <rPr>
        <sz val="9"/>
        <rFont val="Courier New"/>
        <family val="3"/>
        <charset val="204"/>
      </rPr>
      <t>Тн</t>
    </r>
  </si>
  <si>
    <r>
      <rPr>
        <sz val="9"/>
        <rFont val="Courier New"/>
        <family val="3"/>
        <charset val="204"/>
      </rPr>
      <t>, час</t>
    </r>
  </si>
  <si>
    <r>
      <rPr>
        <sz val="9"/>
        <rFont val="Courier New"/>
        <family val="3"/>
        <charset val="204"/>
      </rPr>
      <t>Работы Тр</t>
    </r>
  </si>
  <si>
    <r>
      <rPr>
        <sz val="6"/>
        <rFont val="Courier New"/>
        <family val="3"/>
        <charset val="204"/>
      </rPr>
      <t>—</t>
    </r>
  </si>
  <si>
    <r>
      <rPr>
        <sz val="9"/>
        <rFont val="Courier New"/>
        <family val="3"/>
        <charset val="204"/>
      </rPr>
      <t>Класс ошибс</t>
    </r>
  </si>
  <si>
    <r>
      <rPr>
        <sz val="9"/>
        <rFont val="Courier New"/>
        <family val="3"/>
        <charset val="204"/>
      </rPr>
      <t>UE</t>
    </r>
  </si>
  <si>
    <r>
      <rPr>
        <sz val="9"/>
        <rFont val="Courier New"/>
        <family val="3"/>
        <charset val="204"/>
      </rPr>
      <t>и</t>
    </r>
  </si>
  <si>
    <r>
      <rPr>
        <sz val="7"/>
        <rFont val="Courier New"/>
        <family val="3"/>
        <charset val="204"/>
      </rPr>
      <t>и</t>
    </r>
  </si>
  <si>
    <r>
      <rPr>
        <sz val="9"/>
        <rFont val="Courier New"/>
        <family val="3"/>
        <charset val="204"/>
      </rPr>
      <t>Е</t>
    </r>
  </si>
  <si>
    <r>
      <rPr>
        <sz val="9"/>
        <rFont val="Courier New"/>
        <family val="3"/>
        <charset val="204"/>
      </rPr>
      <t>ED</t>
    </r>
  </si>
  <si>
    <r>
      <rPr>
        <u/>
        <sz val="9"/>
        <rFont val="Courier New"/>
        <family val="3"/>
        <charset val="204"/>
      </rPr>
      <t>Показания интеграторов КМ-5</t>
    </r>
  </si>
  <si>
    <r>
      <rPr>
        <sz val="9"/>
        <rFont val="Courier New"/>
        <family val="3"/>
        <charset val="204"/>
      </rPr>
      <t>Дата Время</t>
    </r>
  </si>
  <si>
    <r>
      <rPr>
        <sz val="9"/>
        <rFont val="Courier New"/>
        <family val="3"/>
        <charset val="204"/>
      </rPr>
      <t>30.09.16    24:00 01.09.16    00:00</t>
    </r>
  </si>
  <si>
    <r>
      <rPr>
        <sz val="9"/>
        <rFont val="Courier New"/>
        <family val="3"/>
        <charset val="204"/>
      </rPr>
      <t>Q</t>
    </r>
  </si>
  <si>
    <r>
      <rPr>
        <sz val="9"/>
        <rFont val="Courier New"/>
        <family val="3"/>
        <charset val="204"/>
      </rPr>
      <t>Тр</t>
    </r>
  </si>
  <si>
    <r>
      <rPr>
        <sz val="9"/>
        <rFont val="Courier New"/>
        <family val="3"/>
        <charset val="204"/>
      </rPr>
      <t>Отчетный период</t>
    </r>
  </si>
  <si>
    <r>
      <rPr>
        <u/>
        <sz val="9"/>
        <rFont val="Courier New"/>
        <family val="3"/>
        <charset val="204"/>
      </rPr>
      <t>720.00</t>
    </r>
    <r>
      <rPr>
        <sz val="9"/>
        <rFont val="Courier New"/>
        <family val="3"/>
        <charset val="204"/>
      </rPr>
      <t xml:space="preserve"> час. Период норм.работы</t>
    </r>
  </si>
  <si>
    <r>
      <rPr>
        <sz val="9"/>
        <rFont val="Courier New"/>
        <family val="3"/>
        <charset val="204"/>
      </rPr>
      <t>640.28 час.</t>
    </r>
  </si>
  <si>
    <r>
      <rPr>
        <sz val="9"/>
        <rFont val="Courier New"/>
        <family val="3"/>
        <charset val="204"/>
      </rPr>
      <t xml:space="preserve">Период отключения питания </t>
    </r>
    <r>
      <rPr>
        <sz val="9"/>
        <rFont val="Courier New"/>
        <family val="3"/>
        <charset val="204"/>
      </rPr>
      <t>(U)</t>
    </r>
  </si>
  <si>
    <r>
      <rPr>
        <sz val="9"/>
        <rFont val="Courier New"/>
        <family val="3"/>
        <charset val="204"/>
      </rPr>
      <t xml:space="preserve">Период </t>
    </r>
    <r>
      <rPr>
        <sz val="9"/>
        <rFont val="Courier New"/>
        <family val="3"/>
        <charset val="204"/>
      </rPr>
      <t xml:space="preserve">tl-t2 </t>
    </r>
    <r>
      <rPr>
        <sz val="9"/>
        <rFont val="Courier New"/>
        <family val="3"/>
        <charset val="204"/>
      </rPr>
      <t xml:space="preserve">&lt; </t>
    </r>
    <r>
      <rPr>
        <sz val="9"/>
        <rFont val="Courier New"/>
        <family val="3"/>
        <charset val="204"/>
      </rPr>
      <t>min    (D)</t>
    </r>
  </si>
  <si>
    <r>
      <rPr>
        <sz val="9"/>
        <rFont val="Courier New"/>
        <family val="3"/>
        <charset val="204"/>
      </rPr>
      <t xml:space="preserve">Период </t>
    </r>
    <r>
      <rPr>
        <sz val="9"/>
        <rFont val="Courier New"/>
        <family val="3"/>
        <charset val="204"/>
      </rPr>
      <t>G&gt;max    (G)</t>
    </r>
  </si>
  <si>
    <r>
      <rPr>
        <sz val="10"/>
        <rFont val="Courier New"/>
        <family val="3"/>
        <charset val="204"/>
      </rPr>
      <t>Представитель</t>
    </r>
  </si>
  <si>
    <r>
      <rPr>
        <sz val="10"/>
        <rFont val="Courier New"/>
        <family val="3"/>
        <charset val="204"/>
      </rPr>
      <t>абонента</t>
    </r>
  </si>
  <si>
    <r>
      <rPr>
        <sz val="9"/>
        <rFont val="Courier New"/>
        <family val="3"/>
        <charset val="204"/>
      </rPr>
      <t>79.20 час.</t>
    </r>
  </si>
  <si>
    <r>
      <rPr>
        <sz val="9"/>
        <rFont val="Courier New"/>
        <family val="3"/>
        <charset val="204"/>
      </rPr>
      <t>0.34 час.</t>
    </r>
  </si>
  <si>
    <r>
      <rPr>
        <sz val="9"/>
        <rFont val="Courier New"/>
        <family val="3"/>
        <charset val="204"/>
      </rPr>
      <t>Период функц.отказа (Е)_</t>
    </r>
    <r>
      <rPr>
        <u/>
        <sz val="9"/>
        <rFont val="Courier New"/>
        <family val="3"/>
        <charset val="204"/>
      </rPr>
      <t>0.18</t>
    </r>
    <r>
      <rPr>
        <sz val="9"/>
        <rFont val="Courier New"/>
        <family val="3"/>
        <charset val="204"/>
      </rPr>
      <t xml:space="preserve"> час.</t>
    </r>
  </si>
  <si>
    <r>
      <rPr>
        <sz val="9"/>
        <rFont val="Courier New"/>
        <family val="3"/>
        <charset val="204"/>
      </rPr>
      <t xml:space="preserve">Период </t>
    </r>
    <r>
      <rPr>
        <sz val="9"/>
        <rFont val="Courier New"/>
        <family val="3"/>
        <charset val="204"/>
      </rPr>
      <t>G&lt;min    (g)</t>
    </r>
    <r>
      <rPr>
        <sz val="9"/>
        <rFont val="Courier New"/>
        <family val="3"/>
        <charset val="204"/>
      </rPr>
      <t>_</t>
    </r>
    <r>
      <rPr>
        <u/>
        <sz val="9"/>
        <rFont val="Courier New"/>
        <family val="3"/>
        <charset val="204"/>
      </rPr>
      <t>0.00</t>
    </r>
    <r>
      <rPr>
        <sz val="9"/>
        <rFont val="Courier New"/>
        <family val="3"/>
        <charset val="204"/>
      </rPr>
      <t xml:space="preserve"> час.</t>
    </r>
  </si>
  <si>
    <r>
      <rPr>
        <sz val="9"/>
        <rFont val="Courier New"/>
        <family val="3"/>
        <charset val="204"/>
      </rPr>
      <t>0.00 час.</t>
    </r>
  </si>
  <si>
    <r>
      <rPr>
        <sz val="9"/>
        <rFont val="Courier New"/>
        <family val="3"/>
        <charset val="204"/>
      </rPr>
      <t>Представител</t>
    </r>
  </si>
  <si>
    <r>
      <rPr>
        <sz val="9"/>
        <rFont val="Courier New"/>
        <family val="3"/>
        <charset val="204"/>
      </rPr>
      <t>организации</t>
    </r>
  </si>
  <si>
    <r>
      <rPr>
        <sz val="10"/>
        <rFont val="Arial Narrow"/>
        <family val="2"/>
        <charset val="204"/>
      </rPr>
      <t xml:space="preserve">ИНЖЕНЕР </t>
    </r>
    <r>
      <rPr>
        <sz val="11"/>
        <rFont val="Arial Narrow"/>
        <family val="2"/>
        <charset val="204"/>
      </rPr>
      <t>ГПУ ИГО</t>
    </r>
  </si>
  <si>
    <r>
      <rPr>
        <sz val="11"/>
        <rFont val="Arial Narrow"/>
        <family val="2"/>
        <charset val="204"/>
      </rPr>
      <t xml:space="preserve">абжающей </t>
    </r>
    <r>
      <rPr>
        <sz val="11"/>
        <rFont val="Arial Narrow"/>
        <family val="2"/>
        <charset val="204"/>
      </rPr>
      <t xml:space="preserve">QQQ </t>
    </r>
    <r>
      <rPr>
        <sz val="11"/>
        <rFont val="Arial Narrow"/>
        <family val="2"/>
        <charset val="204"/>
      </rPr>
      <t>«ИЗСБК*</t>
    </r>
  </si>
  <si>
    <r>
      <rPr>
        <sz val="9"/>
        <rFont val="Courier New"/>
        <family val="3"/>
        <charset val="204"/>
      </rPr>
      <t>-</t>
    </r>
    <r>
      <rPr>
        <strike/>
        <sz val="9"/>
        <rFont val="Courier New"/>
        <family val="3"/>
        <charset val="204"/>
      </rPr>
      <t>И.Й.ММьярм</t>
    </r>
    <r>
      <rPr>
        <sz val="9"/>
        <rFont val="Courier New"/>
        <family val="3"/>
        <charset val="204"/>
      </rPr>
      <t>-</t>
    </r>
  </si>
  <si>
    <t>477,514 453,561</t>
  </si>
  <si>
    <t>19421,35 17934,23</t>
  </si>
  <si>
    <t>17245,05 15934,04</t>
  </si>
  <si>
    <t>5979,69 5339,41</t>
  </si>
  <si>
    <t>Ср. сут</t>
  </si>
  <si>
    <t>Тнв</t>
  </si>
  <si>
    <t>Qот</t>
  </si>
  <si>
    <t>Завышен расход ТЭ за 29-30.09 за счет перерасхода теплоносителя</t>
  </si>
  <si>
    <t>т</t>
  </si>
  <si>
    <t xml:space="preserve">за эти дни  на (48*2- (165,14+167,81))                                                   </t>
  </si>
  <si>
    <t>и за  1-28.09 на</t>
  </si>
  <si>
    <t>т, всего 341 т.</t>
  </si>
  <si>
    <t>В справке сделан досчет на 2,53  Гкал и 21,56 м3 гор. воды</t>
  </si>
  <si>
    <t>Должно быть</t>
  </si>
  <si>
    <t>Qот+</t>
  </si>
  <si>
    <t>Qгвс</t>
  </si>
  <si>
    <t>Ср. сут.расход ТЭ</t>
  </si>
  <si>
    <t>Величина</t>
  </si>
  <si>
    <t>досчета ТЭ</t>
  </si>
  <si>
    <t>ср. сут расх</t>
  </si>
  <si>
    <t>досч.Мгвс</t>
  </si>
  <si>
    <t>Расчетный период по справке с 24.08 по 23.09 за 8+23=31 день</t>
  </si>
  <si>
    <t>что это , не поняла ?</t>
  </si>
  <si>
    <t>остальное нет?</t>
  </si>
  <si>
    <t>720-640,28=79,72</t>
  </si>
  <si>
    <t>час</t>
  </si>
  <si>
    <t>79,72-79,20=0,52</t>
  </si>
  <si>
    <t>0,52-0,18=0,34</t>
  </si>
  <si>
    <t>вот про них я не поняла, что это такое…</t>
  </si>
  <si>
    <t>это только и  подлежит досчету!</t>
  </si>
  <si>
    <t>1-23.09</t>
  </si>
  <si>
    <t>За 8 дней авг.НС нет.За 23 дня сент.15,48Гкал и 131,66 т</t>
  </si>
  <si>
    <t>Можно ли без часовой наработки правильно  сделать досчет?</t>
  </si>
  <si>
    <t>с 7 по 10 сен., по-моему, не было гор. воды. Досчет за эти дни не должен производиться</t>
  </si>
  <si>
    <t>Я считаю, что досчет следует сделать только за 2,49 часа, а не за  79,72 час</t>
  </si>
  <si>
    <t>Что означает "и" в столбце" Класс ошибок"?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</si>
</sst>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</font>
    <font>
      <sz val="9"/>
      <name val="Courier New"/>
      <family val="3"/>
      <charset val="204"/>
    </font>
    <font>
      <u/>
      <sz val="9"/>
      <name val="Courier New"/>
      <family val="3"/>
      <charset val="204"/>
    </font>
    <font>
      <sz val="6"/>
      <name val="Courier New"/>
      <family val="3"/>
      <charset val="204"/>
    </font>
    <font>
      <sz val="7"/>
      <name val="Courier New"/>
      <family val="3"/>
      <charset val="204"/>
    </font>
    <font>
      <i/>
      <sz val="10"/>
      <name val="Courier New"/>
      <family val="3"/>
      <charset val="204"/>
    </font>
    <font>
      <sz val="10"/>
      <name val="Courier New"/>
      <family val="3"/>
      <charset val="204"/>
    </font>
    <font>
      <sz val="10"/>
      <name val="Arial Narrow"/>
      <family val="2"/>
      <charset val="204"/>
    </font>
    <font>
      <sz val="11"/>
      <name val="Arial Narrow"/>
      <family val="2"/>
      <charset val="204"/>
    </font>
    <font>
      <strike/>
      <sz val="9"/>
      <name val="Courier New"/>
      <family val="3"/>
      <charset val="204"/>
    </font>
    <font>
      <sz val="9"/>
      <color rgb="FF00660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2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 applyAlignment="1">
      <alignment vertical="top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 vertical="top" indent="1"/>
    </xf>
    <xf numFmtId="0" fontId="0" fillId="0" borderId="14" xfId="0" applyBorder="1" applyAlignment="1">
      <alignment horizontal="left" vertical="top" inden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righ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/>
    </xf>
    <xf numFmtId="0" fontId="0" fillId="0" borderId="26" xfId="0" applyBorder="1" applyAlignment="1">
      <alignment horizontal="left" vertical="top"/>
    </xf>
    <xf numFmtId="0" fontId="0" fillId="0" borderId="30" xfId="0" applyBorder="1" applyAlignment="1">
      <alignment horizontal="left"/>
    </xf>
    <xf numFmtId="0" fontId="0" fillId="0" borderId="44" xfId="0" applyBorder="1" applyAlignment="1">
      <alignment horizontal="left" vertical="center"/>
    </xf>
    <xf numFmtId="0" fontId="0" fillId="0" borderId="51" xfId="0" applyBorder="1" applyAlignment="1">
      <alignment horizontal="left" vertical="top"/>
    </xf>
    <xf numFmtId="0" fontId="0" fillId="0" borderId="58" xfId="0" applyBorder="1" applyAlignment="1">
      <alignment horizontal="right" vertical="top"/>
    </xf>
    <xf numFmtId="0" fontId="0" fillId="0" borderId="63" xfId="0" applyBorder="1" applyAlignment="1">
      <alignment vertical="top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justify" vertical="top" wrapText="1"/>
    </xf>
    <xf numFmtId="0" fontId="0" fillId="0" borderId="67" xfId="0" applyBorder="1" applyAlignment="1">
      <alignment horizontal="right" vertical="top" wrapText="1"/>
    </xf>
    <xf numFmtId="0" fontId="0" fillId="0" borderId="68" xfId="0" applyBorder="1" applyAlignment="1">
      <alignment horizontal="center" vertical="top"/>
    </xf>
    <xf numFmtId="0" fontId="0" fillId="0" borderId="69" xfId="0" applyBorder="1" applyAlignment="1">
      <alignment vertical="top"/>
    </xf>
    <xf numFmtId="0" fontId="0" fillId="0" borderId="70" xfId="0" applyBorder="1" applyAlignment="1">
      <alignment vertical="top"/>
    </xf>
    <xf numFmtId="0" fontId="0" fillId="0" borderId="71" xfId="0" applyBorder="1" applyAlignment="1">
      <alignment vertical="top"/>
    </xf>
    <xf numFmtId="0" fontId="0" fillId="0" borderId="62" xfId="0" applyBorder="1" applyAlignment="1">
      <alignment horizontal="left" wrapText="1"/>
    </xf>
    <xf numFmtId="0" fontId="0" fillId="0" borderId="72" xfId="0" applyBorder="1" applyAlignment="1">
      <alignment horizontal="right"/>
    </xf>
    <xf numFmtId="0" fontId="0" fillId="0" borderId="73" xfId="0" applyBorder="1" applyAlignment="1">
      <alignment horizontal="left"/>
    </xf>
    <xf numFmtId="0" fontId="0" fillId="0" borderId="75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2" fontId="0" fillId="0" borderId="0" xfId="0" applyNumberFormat="1"/>
    <xf numFmtId="0" fontId="11" fillId="0" borderId="0" xfId="0" applyFont="1"/>
    <xf numFmtId="0" fontId="0" fillId="0" borderId="84" xfId="0" applyBorder="1"/>
    <xf numFmtId="0" fontId="11" fillId="0" borderId="85" xfId="0" applyFont="1" applyBorder="1"/>
    <xf numFmtId="0" fontId="0" fillId="0" borderId="86" xfId="0" applyBorder="1"/>
    <xf numFmtId="0" fontId="11" fillId="0" borderId="87" xfId="0" applyFont="1" applyBorder="1"/>
    <xf numFmtId="0" fontId="11" fillId="0" borderId="88" xfId="0" applyFont="1" applyBorder="1"/>
    <xf numFmtId="0" fontId="0" fillId="0" borderId="83" xfId="0" applyBorder="1"/>
    <xf numFmtId="2" fontId="10" fillId="2" borderId="83" xfId="0" applyNumberFormat="1" applyFont="1" applyFill="1" applyBorder="1" applyAlignment="1">
      <alignment horizontal="center" vertical="center" wrapText="1"/>
    </xf>
    <xf numFmtId="0" fontId="0" fillId="2" borderId="81" xfId="0" applyFill="1" applyBorder="1"/>
    <xf numFmtId="164" fontId="0" fillId="2" borderId="81" xfId="0" applyNumberFormat="1" applyFill="1" applyBorder="1"/>
    <xf numFmtId="2" fontId="10" fillId="2" borderId="81" xfId="0" applyNumberFormat="1" applyFont="1" applyFill="1" applyBorder="1" applyAlignment="1">
      <alignment horizontal="center" vertical="center" wrapText="1"/>
    </xf>
    <xf numFmtId="0" fontId="0" fillId="3" borderId="81" xfId="0" applyFill="1" applyBorder="1"/>
    <xf numFmtId="164" fontId="0" fillId="3" borderId="81" xfId="0" applyNumberFormat="1" applyFill="1" applyBorder="1"/>
    <xf numFmtId="2" fontId="0" fillId="3" borderId="81" xfId="0" applyNumberFormat="1" applyFill="1" applyBorder="1"/>
    <xf numFmtId="0" fontId="12" fillId="0" borderId="0" xfId="0" applyFont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25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6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0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5" xfId="0" applyBorder="1" applyAlignment="1">
      <alignment horizontal="center" vertical="top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 vertical="top"/>
    </xf>
    <xf numFmtId="0" fontId="0" fillId="0" borderId="55" xfId="0" applyBorder="1" applyAlignment="1">
      <alignment horizontal="center" vertical="top"/>
    </xf>
    <xf numFmtId="0" fontId="0" fillId="0" borderId="57" xfId="0" applyBorder="1" applyAlignment="1">
      <alignment horizontal="center"/>
    </xf>
    <xf numFmtId="0" fontId="0" fillId="0" borderId="79" xfId="0" applyBorder="1" applyAlignment="1">
      <alignment horizontal="center"/>
    </xf>
    <xf numFmtId="0" fontId="0" fillId="0" borderId="80" xfId="0" applyBorder="1" applyAlignment="1">
      <alignment horizontal="center" vertical="top"/>
    </xf>
    <xf numFmtId="0" fontId="0" fillId="0" borderId="82" xfId="0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61" xfId="0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0" fillId="0" borderId="57" xfId="0" applyBorder="1" applyAlignment="1">
      <alignment horizontal="center" vertical="top"/>
    </xf>
    <xf numFmtId="0" fontId="13" fillId="0" borderId="78" xfId="0" applyFont="1" applyBorder="1" applyAlignment="1">
      <alignment horizontal="center"/>
    </xf>
    <xf numFmtId="0" fontId="13" fillId="0" borderId="0" xfId="0" applyFont="1"/>
    <xf numFmtId="0" fontId="0" fillId="0" borderId="89" xfId="0" applyBorder="1"/>
    <xf numFmtId="0" fontId="0" fillId="0" borderId="90" xfId="0" applyBorder="1"/>
    <xf numFmtId="0" fontId="11" fillId="0" borderId="90" xfId="0" applyFont="1" applyBorder="1"/>
    <xf numFmtId="0" fontId="0" fillId="0" borderId="91" xfId="0" applyBorder="1"/>
    <xf numFmtId="0" fontId="14" fillId="0" borderId="0" xfId="0" applyFont="1"/>
    <xf numFmtId="0" fontId="0" fillId="0" borderId="74" xfId="0" applyBorder="1" applyAlignment="1">
      <alignment horizontal="left" wrapText="1"/>
    </xf>
    <xf numFmtId="0" fontId="0" fillId="0" borderId="76" xfId="0" applyBorder="1" applyAlignment="1">
      <alignment horizontal="left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83</xdr:row>
      <xdr:rowOff>0</xdr:rowOff>
    </xdr:from>
    <xdr:ext cx="882360" cy="72216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  <xdr:oneCellAnchor>
    <xdr:from>
      <xdr:col>0</xdr:col>
      <xdr:colOff>0</xdr:colOff>
      <xdr:row>90</xdr:row>
      <xdr:rowOff>0</xdr:rowOff>
    </xdr:from>
    <xdr:ext cx="310680" cy="274320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tabSelected="1" topLeftCell="A28" workbookViewId="0">
      <selection activeCell="K61" sqref="K61"/>
    </sheetView>
  </sheetViews>
  <sheetFormatPr defaultRowHeight="12.75" x14ac:dyDescent="0.2"/>
  <cols>
    <col min="1" max="1" width="10.85546875" customWidth="1"/>
    <col min="2" max="2" width="7.85546875" customWidth="1"/>
    <col min="3" max="3" width="8.7109375" customWidth="1"/>
    <col min="4" max="4" width="9.28515625" customWidth="1"/>
    <col min="5" max="5" width="8.85546875" customWidth="1"/>
    <col min="6" max="9" width="7"/>
    <col min="10" max="11" width="6"/>
    <col min="12" max="12" width="6" customWidth="1"/>
    <col min="13" max="13" width="6.7109375" customWidth="1"/>
    <col min="14" max="14" width="5.7109375" customWidth="1"/>
    <col min="16" max="16" width="6" customWidth="1"/>
    <col min="17" max="17" width="6.85546875" customWidth="1"/>
    <col min="18" max="18" width="9.140625" customWidth="1"/>
  </cols>
  <sheetData>
    <row r="1" spans="1:19" x14ac:dyDescent="0.2">
      <c r="A1" s="1" t="s">
        <v>0</v>
      </c>
    </row>
    <row r="3" spans="1:19" x14ac:dyDescent="0.2">
      <c r="A3" s="1" t="s">
        <v>1</v>
      </c>
    </row>
    <row r="5" spans="1:19" x14ac:dyDescent="0.2">
      <c r="A5" s="1" t="s">
        <v>2</v>
      </c>
    </row>
    <row r="7" spans="1:19" x14ac:dyDescent="0.2">
      <c r="A7" s="1" t="s">
        <v>3</v>
      </c>
    </row>
    <row r="9" spans="1:19" x14ac:dyDescent="0.2">
      <c r="A9" s="1" t="s">
        <v>4</v>
      </c>
    </row>
    <row r="10" spans="1:19" x14ac:dyDescent="0.2">
      <c r="A10" s="1" t="s">
        <v>5</v>
      </c>
    </row>
    <row r="13" spans="1:19" ht="13.5" thickBot="1" x14ac:dyDescent="0.25">
      <c r="P13" s="31" t="s">
        <v>108</v>
      </c>
    </row>
    <row r="14" spans="1:19" ht="13.5" thickBot="1" x14ac:dyDescent="0.25">
      <c r="A14" s="109" t="s">
        <v>6</v>
      </c>
      <c r="B14" s="111" t="s">
        <v>38</v>
      </c>
      <c r="C14" s="113" t="s">
        <v>40</v>
      </c>
      <c r="D14" s="114"/>
      <c r="E14" s="115"/>
      <c r="F14" s="116" t="s">
        <v>45</v>
      </c>
      <c r="G14" s="117"/>
      <c r="H14" s="117"/>
      <c r="I14" s="2" t="s">
        <v>53</v>
      </c>
      <c r="J14" s="118" t="s">
        <v>57</v>
      </c>
      <c r="K14" s="119"/>
      <c r="L14" s="26" t="s">
        <v>61</v>
      </c>
      <c r="M14" s="27" t="s">
        <v>63</v>
      </c>
      <c r="N14" s="107" t="s">
        <v>66</v>
      </c>
      <c r="O14" s="32" t="s">
        <v>99</v>
      </c>
      <c r="P14" s="36" t="s">
        <v>101</v>
      </c>
      <c r="Q14" s="33" t="s">
        <v>109</v>
      </c>
      <c r="R14" s="45" t="s">
        <v>112</v>
      </c>
      <c r="S14" s="45" t="s">
        <v>112</v>
      </c>
    </row>
    <row r="15" spans="1:19" ht="24.75" thickBot="1" x14ac:dyDescent="0.25">
      <c r="A15" s="110"/>
      <c r="B15" s="112"/>
      <c r="C15" s="3" t="s">
        <v>41</v>
      </c>
      <c r="D15" s="4" t="s">
        <v>42</v>
      </c>
      <c r="E15" s="5" t="s">
        <v>43</v>
      </c>
      <c r="F15" s="6" t="s">
        <v>46</v>
      </c>
      <c r="G15" s="6" t="s">
        <v>48</v>
      </c>
      <c r="H15" s="7" t="s">
        <v>50</v>
      </c>
      <c r="I15" s="8" t="s">
        <v>54</v>
      </c>
      <c r="J15" s="9" t="s">
        <v>58</v>
      </c>
      <c r="K15" s="25" t="s">
        <v>60</v>
      </c>
      <c r="L15" s="28" t="s">
        <v>62</v>
      </c>
      <c r="M15" s="29" t="s">
        <v>64</v>
      </c>
      <c r="N15" s="108"/>
      <c r="O15" s="34" t="s">
        <v>100</v>
      </c>
      <c r="P15" s="37"/>
      <c r="Q15" s="35" t="s">
        <v>110</v>
      </c>
      <c r="R15" s="45" t="s">
        <v>113</v>
      </c>
      <c r="S15" s="45" t="s">
        <v>115</v>
      </c>
    </row>
    <row r="16" spans="1:19" x14ac:dyDescent="0.2">
      <c r="A16" s="10" t="s">
        <v>7</v>
      </c>
      <c r="B16" s="46">
        <v>0.64600000000000002</v>
      </c>
      <c r="C16" s="47">
        <v>15.15</v>
      </c>
      <c r="D16" s="46">
        <v>8.48</v>
      </c>
      <c r="E16" s="46">
        <v>6.67</v>
      </c>
      <c r="F16" s="48">
        <v>72</v>
      </c>
      <c r="G16" s="48">
        <v>48.5</v>
      </c>
      <c r="H16" s="49">
        <v>23.5</v>
      </c>
      <c r="I16" s="49">
        <v>5</v>
      </c>
      <c r="J16" s="50">
        <v>7.6</v>
      </c>
      <c r="K16" s="51">
        <v>2.8</v>
      </c>
      <c r="L16" s="52">
        <v>0</v>
      </c>
      <c r="M16" s="50">
        <v>24</v>
      </c>
      <c r="N16" s="53"/>
      <c r="O16" s="38">
        <v>16.600000000000001</v>
      </c>
      <c r="P16" s="39"/>
      <c r="Q16" s="40">
        <f t="shared" ref="Q16:Q42" si="0">B16+P16</f>
        <v>0.64600000000000002</v>
      </c>
      <c r="R16" s="30"/>
    </row>
    <row r="17" spans="1:19" x14ac:dyDescent="0.2">
      <c r="A17" s="11" t="s">
        <v>8</v>
      </c>
      <c r="B17" s="54">
        <v>0.74099999999999999</v>
      </c>
      <c r="C17" s="55">
        <v>43.21</v>
      </c>
      <c r="D17" s="55">
        <v>36.93</v>
      </c>
      <c r="E17" s="56">
        <v>6.28</v>
      </c>
      <c r="F17" s="57">
        <v>66.599999999999994</v>
      </c>
      <c r="G17" s="58">
        <v>57.1</v>
      </c>
      <c r="H17" s="59">
        <v>9.5</v>
      </c>
      <c r="I17" s="59">
        <v>5</v>
      </c>
      <c r="J17" s="60">
        <v>8</v>
      </c>
      <c r="K17" s="61">
        <v>2.8</v>
      </c>
      <c r="L17" s="62">
        <v>0</v>
      </c>
      <c r="M17" s="63">
        <v>24</v>
      </c>
      <c r="N17" s="64"/>
      <c r="O17" s="41">
        <v>9.1999999999999993</v>
      </c>
      <c r="P17" s="39"/>
      <c r="Q17" s="40">
        <f t="shared" si="0"/>
        <v>0.74099999999999999</v>
      </c>
      <c r="R17" s="30"/>
    </row>
    <row r="18" spans="1:19" x14ac:dyDescent="0.2">
      <c r="A18" s="11" t="s">
        <v>9</v>
      </c>
      <c r="B18" s="54">
        <v>0.755</v>
      </c>
      <c r="C18" s="55">
        <v>51.2</v>
      </c>
      <c r="D18" s="55">
        <v>44.72</v>
      </c>
      <c r="E18" s="54">
        <v>6.48</v>
      </c>
      <c r="F18" s="58">
        <v>64.599999999999994</v>
      </c>
      <c r="G18" s="58">
        <v>56.4</v>
      </c>
      <c r="H18" s="65">
        <v>8.1999999999999993</v>
      </c>
      <c r="I18" s="59">
        <v>5</v>
      </c>
      <c r="J18" s="60">
        <v>8</v>
      </c>
      <c r="K18" s="61">
        <v>2.8</v>
      </c>
      <c r="L18" s="62">
        <v>0</v>
      </c>
      <c r="M18" s="63">
        <v>24</v>
      </c>
      <c r="N18" s="64"/>
      <c r="O18" s="41">
        <v>8.3000000000000007</v>
      </c>
      <c r="P18" s="39"/>
      <c r="Q18" s="40">
        <f t="shared" si="0"/>
        <v>0.755</v>
      </c>
      <c r="R18" s="30"/>
    </row>
    <row r="19" spans="1:19" x14ac:dyDescent="0.2">
      <c r="A19" s="12" t="s">
        <v>10</v>
      </c>
      <c r="B19" s="56">
        <v>0.80700000000000005</v>
      </c>
      <c r="C19" s="66">
        <v>47.33</v>
      </c>
      <c r="D19" s="66">
        <v>40.29</v>
      </c>
      <c r="E19" s="56">
        <v>7.04</v>
      </c>
      <c r="F19" s="57">
        <v>66.900000000000006</v>
      </c>
      <c r="G19" s="57">
        <v>57.7</v>
      </c>
      <c r="H19" s="65">
        <v>9.1</v>
      </c>
      <c r="I19" s="65">
        <v>5</v>
      </c>
      <c r="J19" s="60">
        <v>8</v>
      </c>
      <c r="K19" s="61">
        <v>2.8</v>
      </c>
      <c r="L19" s="62">
        <v>0</v>
      </c>
      <c r="M19" s="67">
        <v>24</v>
      </c>
      <c r="N19" s="64"/>
      <c r="O19" s="41">
        <v>8.6</v>
      </c>
      <c r="P19" s="39"/>
      <c r="Q19" s="40">
        <f t="shared" si="0"/>
        <v>0.80700000000000005</v>
      </c>
      <c r="R19" s="30"/>
    </row>
    <row r="20" spans="1:19" x14ac:dyDescent="0.2">
      <c r="A20" s="12" t="s">
        <v>11</v>
      </c>
      <c r="B20" s="56">
        <v>0.67200000000000004</v>
      </c>
      <c r="C20" s="66">
        <v>39.92</v>
      </c>
      <c r="D20" s="66">
        <v>33.869999999999997</v>
      </c>
      <c r="E20" s="56">
        <v>6.05</v>
      </c>
      <c r="F20" s="57">
        <v>64.5</v>
      </c>
      <c r="G20" s="57">
        <v>55.4</v>
      </c>
      <c r="H20" s="65">
        <v>9.1</v>
      </c>
      <c r="I20" s="65">
        <v>5</v>
      </c>
      <c r="J20" s="60">
        <v>8</v>
      </c>
      <c r="K20" s="61">
        <v>2.8</v>
      </c>
      <c r="L20" s="62">
        <v>2.46</v>
      </c>
      <c r="M20" s="67">
        <v>21.54</v>
      </c>
      <c r="N20" s="61" t="s">
        <v>67</v>
      </c>
      <c r="O20" s="41">
        <v>10.5</v>
      </c>
      <c r="P20" s="39"/>
      <c r="Q20" s="40">
        <f t="shared" si="0"/>
        <v>0.67200000000000004</v>
      </c>
      <c r="R20" s="30">
        <f>Q47-B20</f>
        <v>0.14822285714285699</v>
      </c>
      <c r="S20" s="30">
        <f>E47-E20</f>
        <v>-0.17966666666666598</v>
      </c>
    </row>
    <row r="21" spans="1:19" x14ac:dyDescent="0.2">
      <c r="A21" s="11" t="s">
        <v>12</v>
      </c>
      <c r="B21" s="54">
        <v>0.83299999999999996</v>
      </c>
      <c r="C21" s="66">
        <v>28.02</v>
      </c>
      <c r="D21" s="55">
        <v>19.559999999999999</v>
      </c>
      <c r="E21" s="54">
        <v>8.4600000000000009</v>
      </c>
      <c r="F21" s="58">
        <v>69.7</v>
      </c>
      <c r="G21" s="58">
        <v>55.1</v>
      </c>
      <c r="H21" s="59">
        <v>14.5</v>
      </c>
      <c r="I21" s="59">
        <v>5</v>
      </c>
      <c r="J21" s="68">
        <v>7.8</v>
      </c>
      <c r="K21" s="61">
        <v>2.8</v>
      </c>
      <c r="L21" s="62">
        <v>0</v>
      </c>
      <c r="M21" s="63">
        <v>24</v>
      </c>
      <c r="N21" s="64"/>
      <c r="O21" s="41">
        <v>13.5</v>
      </c>
      <c r="P21" s="39"/>
      <c r="Q21" s="40">
        <f t="shared" si="0"/>
        <v>0.83299999999999996</v>
      </c>
      <c r="R21" s="30"/>
    </row>
    <row r="22" spans="1:19" x14ac:dyDescent="0.2">
      <c r="A22" s="12" t="s">
        <v>13</v>
      </c>
      <c r="B22" s="56">
        <v>0.21</v>
      </c>
      <c r="C22" s="56">
        <v>5.2</v>
      </c>
      <c r="D22" s="56">
        <v>3.38</v>
      </c>
      <c r="E22" s="56">
        <v>1.82</v>
      </c>
      <c r="F22" s="57">
        <v>74.400000000000006</v>
      </c>
      <c r="G22" s="57">
        <v>49.6</v>
      </c>
      <c r="H22" s="65">
        <v>24.8</v>
      </c>
      <c r="I22" s="65">
        <v>5</v>
      </c>
      <c r="J22" s="60">
        <v>7.8</v>
      </c>
      <c r="K22" s="61">
        <v>2.8</v>
      </c>
      <c r="L22" s="62">
        <v>16.149999999999999</v>
      </c>
      <c r="M22" s="67">
        <v>7.85</v>
      </c>
      <c r="N22" s="61" t="s">
        <v>68</v>
      </c>
      <c r="O22" s="41">
        <v>11.6</v>
      </c>
      <c r="P22" s="39"/>
      <c r="Q22" s="40">
        <f t="shared" si="0"/>
        <v>0.21</v>
      </c>
      <c r="R22" s="30">
        <f>Q47-B22</f>
        <v>0.61022285714285707</v>
      </c>
      <c r="S22" s="30">
        <f>E47-E22</f>
        <v>4.0503333333333336</v>
      </c>
    </row>
    <row r="23" spans="1:19" x14ac:dyDescent="0.2">
      <c r="A23" s="11" t="s">
        <v>14</v>
      </c>
      <c r="B23" s="69" t="s">
        <v>39</v>
      </c>
      <c r="C23" s="70" t="s">
        <v>39</v>
      </c>
      <c r="D23" s="71" t="s">
        <v>39</v>
      </c>
      <c r="E23" s="71" t="s">
        <v>39</v>
      </c>
      <c r="F23" s="72" t="s">
        <v>39</v>
      </c>
      <c r="G23" s="73" t="s">
        <v>49</v>
      </c>
      <c r="H23" s="74" t="s">
        <v>51</v>
      </c>
      <c r="I23" s="74" t="s">
        <v>55</v>
      </c>
      <c r="J23" s="75" t="s">
        <v>51</v>
      </c>
      <c r="K23" s="61" t="s">
        <v>51</v>
      </c>
      <c r="L23" s="62">
        <v>24</v>
      </c>
      <c r="M23" s="67" t="s">
        <v>49</v>
      </c>
      <c r="N23" s="61" t="s">
        <v>69</v>
      </c>
      <c r="O23" s="41">
        <v>11.5</v>
      </c>
      <c r="P23" s="39"/>
      <c r="Q23" s="40">
        <v>0</v>
      </c>
      <c r="R23" s="30">
        <v>0</v>
      </c>
      <c r="S23">
        <v>0</v>
      </c>
    </row>
    <row r="24" spans="1:19" ht="13.5" x14ac:dyDescent="0.2">
      <c r="A24" s="13" t="s">
        <v>15</v>
      </c>
      <c r="B24" s="69" t="s">
        <v>39</v>
      </c>
      <c r="C24" s="70" t="s">
        <v>39</v>
      </c>
      <c r="D24" s="70" t="s">
        <v>39</v>
      </c>
      <c r="E24" s="76" t="s">
        <v>44</v>
      </c>
      <c r="F24" s="77" t="s">
        <v>47</v>
      </c>
      <c r="G24" s="77" t="s">
        <v>49</v>
      </c>
      <c r="H24" s="78" t="s">
        <v>52</v>
      </c>
      <c r="I24" s="79" t="s">
        <v>56</v>
      </c>
      <c r="J24" s="80" t="s">
        <v>59</v>
      </c>
      <c r="K24" s="81" t="s">
        <v>51</v>
      </c>
      <c r="L24" s="62">
        <v>24</v>
      </c>
      <c r="M24" s="82" t="s">
        <v>65</v>
      </c>
      <c r="N24" s="61" t="s">
        <v>69</v>
      </c>
      <c r="O24" s="41">
        <v>12.9</v>
      </c>
      <c r="P24" s="39"/>
      <c r="Q24" s="40">
        <v>0</v>
      </c>
      <c r="R24" s="30">
        <v>0</v>
      </c>
      <c r="S24">
        <v>0</v>
      </c>
    </row>
    <row r="25" spans="1:19" x14ac:dyDescent="0.2">
      <c r="A25" s="12" t="s">
        <v>16</v>
      </c>
      <c r="B25" s="56">
        <v>0.39300000000000002</v>
      </c>
      <c r="C25" s="66">
        <v>34.72</v>
      </c>
      <c r="D25" s="66">
        <v>31.6</v>
      </c>
      <c r="E25" s="56">
        <v>3.12</v>
      </c>
      <c r="F25" s="57">
        <v>67.2</v>
      </c>
      <c r="G25" s="57">
        <v>61</v>
      </c>
      <c r="H25" s="65">
        <v>6.2</v>
      </c>
      <c r="I25" s="65">
        <v>5</v>
      </c>
      <c r="J25" s="60">
        <v>7.8</v>
      </c>
      <c r="K25" s="61">
        <v>2.6</v>
      </c>
      <c r="L25" s="62">
        <v>12.62</v>
      </c>
      <c r="M25" s="67">
        <v>11.38</v>
      </c>
      <c r="N25" s="61" t="s">
        <v>69</v>
      </c>
      <c r="O25" s="41">
        <v>13.7</v>
      </c>
      <c r="P25" s="39"/>
      <c r="Q25" s="40">
        <f t="shared" si="0"/>
        <v>0.39300000000000002</v>
      </c>
      <c r="R25" s="30">
        <v>0</v>
      </c>
    </row>
    <row r="26" spans="1:19" x14ac:dyDescent="0.2">
      <c r="A26" s="12" t="s">
        <v>17</v>
      </c>
      <c r="B26" s="56">
        <v>0.85499999999999998</v>
      </c>
      <c r="C26" s="66">
        <v>70.98</v>
      </c>
      <c r="D26" s="66">
        <v>64.02</v>
      </c>
      <c r="E26" s="56">
        <v>6.96</v>
      </c>
      <c r="F26" s="57">
        <v>68.2</v>
      </c>
      <c r="G26" s="57">
        <v>61.8</v>
      </c>
      <c r="H26" s="65">
        <v>6.4</v>
      </c>
      <c r="I26" s="65">
        <v>5</v>
      </c>
      <c r="J26" s="60">
        <v>7.8</v>
      </c>
      <c r="K26" s="61">
        <v>2.6</v>
      </c>
      <c r="L26" s="62">
        <v>0</v>
      </c>
      <c r="M26" s="67">
        <v>24</v>
      </c>
      <c r="N26" s="64"/>
      <c r="O26" s="41">
        <v>14.6</v>
      </c>
      <c r="P26" s="39"/>
      <c r="Q26" s="40">
        <f t="shared" si="0"/>
        <v>0.85499999999999998</v>
      </c>
      <c r="R26" s="30"/>
    </row>
    <row r="27" spans="1:19" x14ac:dyDescent="0.2">
      <c r="A27" s="11" t="s">
        <v>18</v>
      </c>
      <c r="B27" s="56">
        <v>0.80600000000000005</v>
      </c>
      <c r="C27" s="55">
        <v>45.69</v>
      </c>
      <c r="D27" s="55">
        <v>39.04</v>
      </c>
      <c r="E27" s="54">
        <v>6.65</v>
      </c>
      <c r="F27" s="58">
        <v>69.599999999999994</v>
      </c>
      <c r="G27" s="57">
        <v>60</v>
      </c>
      <c r="H27" s="59">
        <v>9.6</v>
      </c>
      <c r="I27" s="59">
        <v>5</v>
      </c>
      <c r="J27" s="68">
        <v>7.7</v>
      </c>
      <c r="K27" s="61">
        <v>2.6</v>
      </c>
      <c r="L27" s="62">
        <v>0</v>
      </c>
      <c r="M27" s="63">
        <v>24</v>
      </c>
      <c r="N27" s="64"/>
      <c r="O27" s="41">
        <v>14.8</v>
      </c>
      <c r="P27" s="39"/>
      <c r="Q27" s="40">
        <f t="shared" si="0"/>
        <v>0.80600000000000005</v>
      </c>
      <c r="R27" s="30"/>
    </row>
    <row r="28" spans="1:19" x14ac:dyDescent="0.2">
      <c r="A28" s="11" t="s">
        <v>19</v>
      </c>
      <c r="B28" s="56">
        <v>0.82199999999999995</v>
      </c>
      <c r="C28" s="55">
        <v>46.83</v>
      </c>
      <c r="D28" s="55">
        <v>39.64</v>
      </c>
      <c r="E28" s="54">
        <v>7.19</v>
      </c>
      <c r="F28" s="58">
        <v>67.900000000000006</v>
      </c>
      <c r="G28" s="58">
        <v>58.7</v>
      </c>
      <c r="H28" s="59">
        <v>9.1999999999999993</v>
      </c>
      <c r="I28" s="59">
        <v>5</v>
      </c>
      <c r="J28" s="68">
        <v>7.7</v>
      </c>
      <c r="K28" s="61">
        <v>2.6</v>
      </c>
      <c r="L28" s="62">
        <v>0</v>
      </c>
      <c r="M28" s="63">
        <v>24</v>
      </c>
      <c r="N28" s="64"/>
      <c r="O28" s="41">
        <v>13.5</v>
      </c>
      <c r="P28" s="39"/>
      <c r="Q28" s="40">
        <f t="shared" si="0"/>
        <v>0.82199999999999995</v>
      </c>
      <c r="R28" s="30"/>
    </row>
    <row r="29" spans="1:19" x14ac:dyDescent="0.2">
      <c r="A29" s="12" t="s">
        <v>20</v>
      </c>
      <c r="B29" s="56">
        <v>0.84</v>
      </c>
      <c r="C29" s="66">
        <v>52.68</v>
      </c>
      <c r="D29" s="66">
        <v>45.69</v>
      </c>
      <c r="E29" s="56">
        <v>6.99</v>
      </c>
      <c r="F29" s="57">
        <v>68.599999999999994</v>
      </c>
      <c r="G29" s="57">
        <v>60</v>
      </c>
      <c r="H29" s="65">
        <v>8.6</v>
      </c>
      <c r="I29" s="65">
        <v>5</v>
      </c>
      <c r="J29" s="60">
        <v>7.7</v>
      </c>
      <c r="K29" s="61">
        <v>2.6</v>
      </c>
      <c r="L29" s="62">
        <v>0</v>
      </c>
      <c r="M29" s="67">
        <v>24</v>
      </c>
      <c r="N29" s="64"/>
      <c r="O29" s="41">
        <v>10.6</v>
      </c>
      <c r="P29" s="39"/>
      <c r="Q29" s="40">
        <f t="shared" si="0"/>
        <v>0.84</v>
      </c>
      <c r="R29" s="30"/>
    </row>
    <row r="30" spans="1:19" x14ac:dyDescent="0.2">
      <c r="A30" s="12" t="s">
        <v>21</v>
      </c>
      <c r="B30" s="56">
        <v>0.81599999999999995</v>
      </c>
      <c r="C30" s="66">
        <v>51.19</v>
      </c>
      <c r="D30" s="66">
        <v>44.79</v>
      </c>
      <c r="E30" s="56">
        <v>6.4</v>
      </c>
      <c r="F30" s="57">
        <v>69.400000000000006</v>
      </c>
      <c r="G30" s="57">
        <v>60.5</v>
      </c>
      <c r="H30" s="65">
        <v>8.9</v>
      </c>
      <c r="I30" s="65">
        <v>5</v>
      </c>
      <c r="J30" s="60">
        <v>7.7</v>
      </c>
      <c r="K30" s="61">
        <v>2.6</v>
      </c>
      <c r="L30" s="62">
        <v>0</v>
      </c>
      <c r="M30" s="67">
        <v>24</v>
      </c>
      <c r="N30" s="64"/>
      <c r="O30" s="41">
        <v>10.7</v>
      </c>
      <c r="P30" s="39"/>
      <c r="Q30" s="40">
        <f t="shared" si="0"/>
        <v>0.81599999999999995</v>
      </c>
      <c r="R30" s="30"/>
    </row>
    <row r="31" spans="1:19" x14ac:dyDescent="0.2">
      <c r="A31" s="11" t="s">
        <v>22</v>
      </c>
      <c r="B31" s="54">
        <v>0.78100000000000003</v>
      </c>
      <c r="C31" s="55">
        <v>57.02</v>
      </c>
      <c r="D31" s="55">
        <v>51.08</v>
      </c>
      <c r="E31" s="54">
        <v>5.94</v>
      </c>
      <c r="F31" s="58">
        <v>67.7</v>
      </c>
      <c r="G31" s="58">
        <v>59.8</v>
      </c>
      <c r="H31" s="59">
        <v>7.9</v>
      </c>
      <c r="I31" s="59">
        <v>5</v>
      </c>
      <c r="J31" s="68">
        <v>7.7</v>
      </c>
      <c r="K31" s="61">
        <v>2.6</v>
      </c>
      <c r="L31" s="62">
        <v>0</v>
      </c>
      <c r="M31" s="63">
        <v>24</v>
      </c>
      <c r="N31" s="64"/>
      <c r="O31" s="41">
        <v>11.5</v>
      </c>
      <c r="P31" s="39"/>
      <c r="Q31" s="40">
        <f t="shared" si="0"/>
        <v>0.78100000000000003</v>
      </c>
      <c r="R31" s="30"/>
    </row>
    <row r="32" spans="1:19" x14ac:dyDescent="0.2">
      <c r="A32" s="11" t="s">
        <v>23</v>
      </c>
      <c r="B32" s="54">
        <v>0.75</v>
      </c>
      <c r="C32" s="55">
        <v>47.79</v>
      </c>
      <c r="D32" s="55">
        <v>42.16</v>
      </c>
      <c r="E32" s="54">
        <v>5.63</v>
      </c>
      <c r="F32" s="58">
        <v>68.5</v>
      </c>
      <c r="G32" s="58">
        <v>59.2</v>
      </c>
      <c r="H32" s="59">
        <v>9.1999999999999993</v>
      </c>
      <c r="I32" s="59">
        <v>5</v>
      </c>
      <c r="J32" s="68">
        <v>7.7</v>
      </c>
      <c r="K32" s="61">
        <v>2.6</v>
      </c>
      <c r="L32" s="62">
        <v>0</v>
      </c>
      <c r="M32" s="63">
        <v>24</v>
      </c>
      <c r="N32" s="64"/>
      <c r="O32" s="41">
        <v>13.3</v>
      </c>
      <c r="P32" s="39"/>
      <c r="Q32" s="40">
        <f t="shared" si="0"/>
        <v>0.75</v>
      </c>
      <c r="R32" s="30"/>
    </row>
    <row r="33" spans="1:19" x14ac:dyDescent="0.2">
      <c r="A33" s="11" t="s">
        <v>24</v>
      </c>
      <c r="B33" s="54">
        <v>0.78300000000000003</v>
      </c>
      <c r="C33" s="55">
        <v>47.79</v>
      </c>
      <c r="D33" s="55">
        <v>41.25</v>
      </c>
      <c r="E33" s="54">
        <v>6.54</v>
      </c>
      <c r="F33" s="58">
        <v>67.3</v>
      </c>
      <c r="G33" s="58">
        <v>58.2</v>
      </c>
      <c r="H33" s="59">
        <v>9</v>
      </c>
      <c r="I33" s="59">
        <v>5</v>
      </c>
      <c r="J33" s="68">
        <v>7.7</v>
      </c>
      <c r="K33" s="61">
        <v>2.6</v>
      </c>
      <c r="L33" s="62">
        <v>0</v>
      </c>
      <c r="M33" s="63">
        <v>24</v>
      </c>
      <c r="N33" s="64"/>
      <c r="O33" s="41">
        <v>16</v>
      </c>
      <c r="P33" s="39"/>
      <c r="Q33" s="40">
        <f t="shared" si="0"/>
        <v>0.78300000000000003</v>
      </c>
      <c r="R33" s="30"/>
    </row>
    <row r="34" spans="1:19" x14ac:dyDescent="0.2">
      <c r="A34" s="11" t="s">
        <v>25</v>
      </c>
      <c r="B34" s="54">
        <v>0.83</v>
      </c>
      <c r="C34" s="55">
        <v>47.03</v>
      </c>
      <c r="D34" s="55">
        <v>39.82</v>
      </c>
      <c r="E34" s="54">
        <v>7.21</v>
      </c>
      <c r="F34" s="58">
        <v>68.900000000000006</v>
      </c>
      <c r="G34" s="58">
        <v>59.7</v>
      </c>
      <c r="H34" s="59">
        <v>9.1999999999999993</v>
      </c>
      <c r="I34" s="59">
        <v>5</v>
      </c>
      <c r="J34" s="68">
        <v>7.7</v>
      </c>
      <c r="K34" s="61">
        <v>2.6</v>
      </c>
      <c r="L34" s="62">
        <v>0</v>
      </c>
      <c r="M34" s="63">
        <v>24</v>
      </c>
      <c r="N34" s="64"/>
      <c r="O34" s="41">
        <v>16.5</v>
      </c>
      <c r="P34" s="39"/>
      <c r="Q34" s="40">
        <f t="shared" si="0"/>
        <v>0.83</v>
      </c>
      <c r="R34" s="30"/>
    </row>
    <row r="35" spans="1:19" x14ac:dyDescent="0.2">
      <c r="A35" s="11" t="s">
        <v>26</v>
      </c>
      <c r="B35" s="54">
        <v>0.76</v>
      </c>
      <c r="C35" s="55">
        <v>47.85</v>
      </c>
      <c r="D35" s="55">
        <v>41.55</v>
      </c>
      <c r="E35" s="54">
        <v>6.3</v>
      </c>
      <c r="F35" s="58">
        <v>67.7</v>
      </c>
      <c r="G35" s="58">
        <v>59</v>
      </c>
      <c r="H35" s="59">
        <v>8.6999999999999993</v>
      </c>
      <c r="I35" s="59">
        <v>5</v>
      </c>
      <c r="J35" s="68">
        <v>7.7</v>
      </c>
      <c r="K35" s="61">
        <v>2.6</v>
      </c>
      <c r="L35" s="62">
        <v>0</v>
      </c>
      <c r="M35" s="63">
        <v>24</v>
      </c>
      <c r="N35" s="64"/>
      <c r="O35" s="41">
        <v>14.7</v>
      </c>
      <c r="P35" s="39"/>
      <c r="Q35" s="40">
        <f t="shared" si="0"/>
        <v>0.76</v>
      </c>
      <c r="R35" s="30"/>
    </row>
    <row r="36" spans="1:19" x14ac:dyDescent="0.2">
      <c r="A36" s="12" t="s">
        <v>27</v>
      </c>
      <c r="B36" s="56">
        <v>0.74299999999999999</v>
      </c>
      <c r="C36" s="66">
        <v>45.25</v>
      </c>
      <c r="D36" s="66">
        <v>39.28</v>
      </c>
      <c r="E36" s="56">
        <v>5.97</v>
      </c>
      <c r="F36" s="57">
        <v>67.599999999999994</v>
      </c>
      <c r="G36" s="57">
        <v>58.3</v>
      </c>
      <c r="H36" s="65">
        <v>9.3000000000000007</v>
      </c>
      <c r="I36" s="65">
        <v>5</v>
      </c>
      <c r="J36" s="60">
        <v>7.7</v>
      </c>
      <c r="K36" s="61">
        <v>2.6</v>
      </c>
      <c r="L36" s="62">
        <v>0.02</v>
      </c>
      <c r="M36" s="67">
        <v>23.98</v>
      </c>
      <c r="N36" s="61" t="s">
        <v>70</v>
      </c>
      <c r="O36" s="41">
        <v>13.4</v>
      </c>
      <c r="P36" s="39"/>
      <c r="Q36" s="40">
        <f t="shared" si="0"/>
        <v>0.74299999999999999</v>
      </c>
      <c r="R36" s="30">
        <f>Q47-B36</f>
        <v>7.7222857142857038E-2</v>
      </c>
      <c r="S36" s="30">
        <f>E47-E36</f>
        <v>-9.9666666666665904E-2</v>
      </c>
    </row>
    <row r="37" spans="1:19" x14ac:dyDescent="0.2">
      <c r="A37" s="12" t="s">
        <v>28</v>
      </c>
      <c r="B37" s="56">
        <v>0.79400000000000004</v>
      </c>
      <c r="C37" s="66">
        <v>44.89</v>
      </c>
      <c r="D37" s="66">
        <v>38.33</v>
      </c>
      <c r="E37" s="56">
        <v>6.56</v>
      </c>
      <c r="F37" s="57">
        <v>68.7</v>
      </c>
      <c r="G37" s="57">
        <v>59</v>
      </c>
      <c r="H37" s="65">
        <v>9.6999999999999993</v>
      </c>
      <c r="I37" s="65">
        <v>5</v>
      </c>
      <c r="J37" s="60">
        <v>7.7</v>
      </c>
      <c r="K37" s="61">
        <v>2.6</v>
      </c>
      <c r="L37" s="62">
        <v>0.01</v>
      </c>
      <c r="M37" s="67">
        <v>23.99</v>
      </c>
      <c r="N37" s="61" t="s">
        <v>70</v>
      </c>
      <c r="O37" s="41">
        <v>13</v>
      </c>
      <c r="P37" s="39"/>
      <c r="Q37" s="40">
        <f t="shared" si="0"/>
        <v>0.79400000000000004</v>
      </c>
      <c r="R37" s="30">
        <f>Q47-B37</f>
        <v>2.6222857142856992E-2</v>
      </c>
      <c r="S37" s="30">
        <f>E47-E37</f>
        <v>-0.68966666666666576</v>
      </c>
    </row>
    <row r="38" spans="1:19" x14ac:dyDescent="0.2">
      <c r="A38" s="12" t="s">
        <v>29</v>
      </c>
      <c r="B38" s="56">
        <v>0.84599999999999997</v>
      </c>
      <c r="C38" s="66">
        <v>36.69</v>
      </c>
      <c r="D38" s="66">
        <v>29.29</v>
      </c>
      <c r="E38" s="56">
        <v>7.4</v>
      </c>
      <c r="F38" s="57">
        <v>70</v>
      </c>
      <c r="G38" s="57">
        <v>57.6</v>
      </c>
      <c r="H38" s="65">
        <v>12.4</v>
      </c>
      <c r="I38" s="65">
        <v>5</v>
      </c>
      <c r="J38" s="60">
        <v>7.7</v>
      </c>
      <c r="K38" s="61">
        <v>2.6</v>
      </c>
      <c r="L38" s="62">
        <v>0</v>
      </c>
      <c r="M38" s="67">
        <v>24</v>
      </c>
      <c r="N38" s="61" t="s">
        <v>70</v>
      </c>
      <c r="O38" s="41">
        <v>10.3</v>
      </c>
      <c r="P38" s="39"/>
      <c r="Q38" s="40">
        <f t="shared" si="0"/>
        <v>0.84599999999999997</v>
      </c>
      <c r="R38" s="30"/>
    </row>
    <row r="39" spans="1:19" x14ac:dyDescent="0.2">
      <c r="A39" s="12" t="s">
        <v>30</v>
      </c>
      <c r="B39" s="56">
        <v>0.70799999999999996</v>
      </c>
      <c r="C39" s="66">
        <v>35.22</v>
      </c>
      <c r="D39" s="66">
        <v>30.05</v>
      </c>
      <c r="E39" s="56">
        <v>5.17</v>
      </c>
      <c r="F39" s="57">
        <v>69.2</v>
      </c>
      <c r="G39" s="57">
        <v>56.7</v>
      </c>
      <c r="H39" s="65">
        <v>12.5</v>
      </c>
      <c r="I39" s="75">
        <v>5</v>
      </c>
      <c r="J39" s="60">
        <v>7.7</v>
      </c>
      <c r="K39" s="61">
        <v>2.6</v>
      </c>
      <c r="L39" s="62">
        <v>0.02</v>
      </c>
      <c r="M39" s="67">
        <v>23.98</v>
      </c>
      <c r="N39" s="61" t="s">
        <v>70</v>
      </c>
      <c r="O39" s="41">
        <v>7</v>
      </c>
      <c r="P39" s="39"/>
      <c r="Q39" s="40">
        <f t="shared" si="0"/>
        <v>0.70799999999999996</v>
      </c>
      <c r="R39" s="30">
        <f>Q47-B39</f>
        <v>0.11222285714285707</v>
      </c>
      <c r="S39" s="30">
        <f>E47-E39</f>
        <v>0.70033333333333392</v>
      </c>
    </row>
    <row r="40" spans="1:19" x14ac:dyDescent="0.2">
      <c r="A40" s="12" t="s">
        <v>31</v>
      </c>
      <c r="B40" s="56">
        <v>0.81</v>
      </c>
      <c r="C40" s="66">
        <v>36.11</v>
      </c>
      <c r="D40" s="66">
        <v>29.07</v>
      </c>
      <c r="E40" s="56">
        <v>7.04</v>
      </c>
      <c r="F40" s="57">
        <v>68.599999999999994</v>
      </c>
      <c r="G40" s="57">
        <v>56.1</v>
      </c>
      <c r="H40" s="65">
        <v>12.4</v>
      </c>
      <c r="I40" s="65">
        <v>5</v>
      </c>
      <c r="J40" s="60">
        <v>7.7</v>
      </c>
      <c r="K40" s="61">
        <v>2.6</v>
      </c>
      <c r="L40" s="62">
        <v>0</v>
      </c>
      <c r="M40" s="67">
        <v>24</v>
      </c>
      <c r="N40" s="64"/>
      <c r="O40" s="41">
        <v>6.7</v>
      </c>
      <c r="P40" s="39"/>
      <c r="Q40" s="40">
        <f t="shared" si="0"/>
        <v>0.81</v>
      </c>
      <c r="R40" s="30"/>
    </row>
    <row r="41" spans="1:19" x14ac:dyDescent="0.2">
      <c r="A41" s="11" t="s">
        <v>32</v>
      </c>
      <c r="B41" s="56">
        <v>0.82199999999999995</v>
      </c>
      <c r="C41" s="55">
        <v>42.28</v>
      </c>
      <c r="D41" s="55">
        <v>35.19</v>
      </c>
      <c r="E41" s="54">
        <v>7.09</v>
      </c>
      <c r="F41" s="58">
        <v>67.3</v>
      </c>
      <c r="G41" s="58">
        <v>56.6</v>
      </c>
      <c r="H41" s="59">
        <v>10.7</v>
      </c>
      <c r="I41" s="59">
        <v>5</v>
      </c>
      <c r="J41" s="68">
        <v>7.7</v>
      </c>
      <c r="K41" s="61">
        <v>2.6</v>
      </c>
      <c r="L41" s="62">
        <v>0</v>
      </c>
      <c r="M41" s="63">
        <v>24</v>
      </c>
      <c r="N41" s="64"/>
      <c r="O41" s="41">
        <v>3.4</v>
      </c>
      <c r="P41" s="39"/>
      <c r="Q41" s="40">
        <f t="shared" si="0"/>
        <v>0.82199999999999995</v>
      </c>
      <c r="R41" s="30"/>
    </row>
    <row r="42" spans="1:19" x14ac:dyDescent="0.2">
      <c r="A42" s="12" t="s">
        <v>33</v>
      </c>
      <c r="B42" s="56">
        <v>0.81799999999999995</v>
      </c>
      <c r="C42" s="66">
        <v>48.52</v>
      </c>
      <c r="D42" s="66">
        <v>41.41</v>
      </c>
      <c r="E42" s="56">
        <v>7.11</v>
      </c>
      <c r="F42" s="57">
        <v>66.400000000000006</v>
      </c>
      <c r="G42" s="57">
        <v>57.2</v>
      </c>
      <c r="H42" s="65">
        <v>9.1999999999999993</v>
      </c>
      <c r="I42" s="65">
        <v>5</v>
      </c>
      <c r="J42" s="60">
        <v>7.7</v>
      </c>
      <c r="K42" s="61">
        <v>2.6</v>
      </c>
      <c r="L42" s="100">
        <v>0.34</v>
      </c>
      <c r="M42" s="67">
        <v>23.66</v>
      </c>
      <c r="N42" s="61" t="s">
        <v>71</v>
      </c>
      <c r="O42" s="41">
        <v>5.6</v>
      </c>
      <c r="P42" s="39"/>
      <c r="Q42" s="40">
        <f t="shared" si="0"/>
        <v>0.81799999999999995</v>
      </c>
      <c r="R42" s="30">
        <f>Q47-B42</f>
        <v>2.222857142857082E-3</v>
      </c>
      <c r="S42" s="30">
        <f>E47-E42</f>
        <v>-1.2396666666666665</v>
      </c>
    </row>
    <row r="43" spans="1:19" x14ac:dyDescent="0.2">
      <c r="A43" s="12" t="s">
        <v>34</v>
      </c>
      <c r="B43" s="56">
        <v>0.98699999999999999</v>
      </c>
      <c r="C43" s="66">
        <v>86.61</v>
      </c>
      <c r="D43" s="66">
        <v>80.900000000000006</v>
      </c>
      <c r="E43" s="56">
        <v>5.71</v>
      </c>
      <c r="F43" s="57">
        <v>66.7</v>
      </c>
      <c r="G43" s="57">
        <v>58.9</v>
      </c>
      <c r="H43" s="65">
        <v>7.7</v>
      </c>
      <c r="I43" s="65">
        <v>5</v>
      </c>
      <c r="J43" s="60">
        <v>7.7</v>
      </c>
      <c r="K43" s="61">
        <v>2.6</v>
      </c>
      <c r="L43" s="62">
        <v>0.09</v>
      </c>
      <c r="M43" s="67">
        <v>23.91</v>
      </c>
      <c r="N43" s="61" t="s">
        <v>70</v>
      </c>
      <c r="O43" s="41">
        <v>9.6999999999999993</v>
      </c>
      <c r="P43" s="39"/>
      <c r="Q43" s="40">
        <v>0.98699999999999999</v>
      </c>
      <c r="R43" s="30">
        <f>Q47-B43</f>
        <v>-0.16677714285714296</v>
      </c>
      <c r="S43" s="30">
        <f>E47-E43</f>
        <v>0.16033333333333388</v>
      </c>
    </row>
    <row r="44" spans="1:19" x14ac:dyDescent="0.2">
      <c r="A44" s="12" t="s">
        <v>35</v>
      </c>
      <c r="B44" s="56">
        <v>2.1150000000000002</v>
      </c>
      <c r="C44" s="56">
        <v>164.14</v>
      </c>
      <c r="D44" s="56">
        <v>158.22999999999999</v>
      </c>
      <c r="E44" s="56">
        <v>5.91</v>
      </c>
      <c r="F44" s="57">
        <v>69</v>
      </c>
      <c r="G44" s="57">
        <v>58.1</v>
      </c>
      <c r="H44" s="65">
        <v>10.9</v>
      </c>
      <c r="I44" s="65">
        <v>5</v>
      </c>
      <c r="J44" s="60">
        <v>7.7</v>
      </c>
      <c r="K44" s="61">
        <v>2.6</v>
      </c>
      <c r="L44" s="62">
        <v>0</v>
      </c>
      <c r="M44" s="67">
        <v>24</v>
      </c>
      <c r="N44" s="64"/>
      <c r="O44" s="41">
        <v>8.8000000000000007</v>
      </c>
      <c r="P44" s="39">
        <f t="shared" ref="P44:P45" si="1">0.1598*(18-O44)/(18-(-33))*24</f>
        <v>0.6918399999999999</v>
      </c>
      <c r="Q44" s="40">
        <f>0.872+P44</f>
        <v>1.5638399999999999</v>
      </c>
      <c r="R44" s="30"/>
    </row>
    <row r="45" spans="1:19" ht="13.5" thickBot="1" x14ac:dyDescent="0.25">
      <c r="A45" s="14" t="s">
        <v>36</v>
      </c>
      <c r="B45" s="83">
        <v>2.2090000000000001</v>
      </c>
      <c r="C45" s="83">
        <v>167.81</v>
      </c>
      <c r="D45" s="83">
        <v>161.38999999999999</v>
      </c>
      <c r="E45" s="83">
        <v>6.42</v>
      </c>
      <c r="F45" s="84">
        <v>68.400000000000006</v>
      </c>
      <c r="G45" s="84">
        <v>57.3</v>
      </c>
      <c r="H45" s="85">
        <v>11.1</v>
      </c>
      <c r="I45" s="86">
        <v>5</v>
      </c>
      <c r="J45" s="87">
        <v>7.7</v>
      </c>
      <c r="K45" s="88">
        <v>2.6</v>
      </c>
      <c r="L45" s="89">
        <v>0</v>
      </c>
      <c r="M45" s="90">
        <v>24</v>
      </c>
      <c r="N45" s="91"/>
      <c r="O45" s="41">
        <v>6</v>
      </c>
      <c r="P45" s="39">
        <f t="shared" si="1"/>
        <v>0.90240000000000009</v>
      </c>
      <c r="Q45" s="40">
        <f>0.872+P45</f>
        <v>1.7744</v>
      </c>
      <c r="R45" s="30"/>
    </row>
    <row r="46" spans="1:19" ht="13.5" thickBot="1" x14ac:dyDescent="0.25">
      <c r="A46" s="15" t="s">
        <v>37</v>
      </c>
      <c r="B46" s="92">
        <v>23.952999999999999</v>
      </c>
      <c r="C46" s="92">
        <v>1487.12</v>
      </c>
      <c r="D46" s="92">
        <v>1311.01</v>
      </c>
      <c r="E46" s="92">
        <v>176.11</v>
      </c>
      <c r="F46" s="93">
        <v>68</v>
      </c>
      <c r="G46" s="94">
        <v>58.3</v>
      </c>
      <c r="H46" s="95">
        <v>9.6999999999999993</v>
      </c>
      <c r="I46" s="95">
        <v>5</v>
      </c>
      <c r="J46" s="96">
        <v>7.8</v>
      </c>
      <c r="K46" s="97">
        <v>2.6</v>
      </c>
      <c r="L46" s="98">
        <v>79.72</v>
      </c>
      <c r="M46" s="98">
        <v>640.28</v>
      </c>
      <c r="N46" s="99"/>
      <c r="O46" s="44">
        <v>11.2</v>
      </c>
      <c r="P46" s="42">
        <f>SUM(P43:P45)</f>
        <v>1.5942400000000001</v>
      </c>
      <c r="Q46" s="43">
        <f>SUM(Q16:Q45)</f>
        <v>22.966239999999996</v>
      </c>
      <c r="R46" s="44">
        <f>SUM(R16:R45)</f>
        <v>0.80955999999999928</v>
      </c>
      <c r="S46" s="44">
        <f>SUM(S16:S45)</f>
        <v>2.7023333333333373</v>
      </c>
    </row>
    <row r="47" spans="1:19" x14ac:dyDescent="0.2">
      <c r="B47">
        <f>SUM(B16:B45)</f>
        <v>23.951999999999995</v>
      </c>
      <c r="D47" s="31" t="s">
        <v>114</v>
      </c>
      <c r="E47" s="30">
        <f>E46/30</f>
        <v>5.8703333333333338</v>
      </c>
      <c r="L47">
        <f>SUM(L16:L38)-(L22+L23+L24+L25)</f>
        <v>2.4899999999999949</v>
      </c>
      <c r="O47" s="31" t="s">
        <v>111</v>
      </c>
      <c r="Q47">
        <f>Q46/28</f>
        <v>0.82022285714285703</v>
      </c>
    </row>
    <row r="48" spans="1:19" x14ac:dyDescent="0.2">
      <c r="A48" s="102" t="s">
        <v>125</v>
      </c>
      <c r="B48" s="103">
        <f>SUM(B16:B38)</f>
        <v>15.483000000000001</v>
      </c>
      <c r="C48" s="103"/>
      <c r="D48" s="104"/>
      <c r="E48" s="105">
        <f>SUM(E16:E38)</f>
        <v>131.66</v>
      </c>
      <c r="O48" s="31"/>
    </row>
    <row r="49" spans="1:19" x14ac:dyDescent="0.2">
      <c r="A49" s="16" t="s">
        <v>72</v>
      </c>
      <c r="K49" s="31" t="s">
        <v>102</v>
      </c>
    </row>
    <row r="50" spans="1:19" x14ac:dyDescent="0.2">
      <c r="K50" s="31" t="s">
        <v>104</v>
      </c>
      <c r="M50" s="31">
        <f>48*2-(164.14+167.81)</f>
        <v>-235.95</v>
      </c>
      <c r="N50" s="31" t="s">
        <v>103</v>
      </c>
      <c r="O50" s="31"/>
    </row>
    <row r="51" spans="1:19" x14ac:dyDescent="0.2">
      <c r="A51" s="17" t="s">
        <v>73</v>
      </c>
      <c r="B51" s="18" t="s">
        <v>75</v>
      </c>
      <c r="C51" s="18" t="s">
        <v>41</v>
      </c>
      <c r="D51" s="17" t="s">
        <v>42</v>
      </c>
      <c r="E51" s="17" t="s">
        <v>76</v>
      </c>
      <c r="K51" s="31" t="s">
        <v>105</v>
      </c>
      <c r="N51">
        <f>(1.23*24*28)+(8*28)-(1487.12-164.14-167.81)</f>
        <v>-104.61000000000013</v>
      </c>
      <c r="O51" s="31" t="s">
        <v>106</v>
      </c>
    </row>
    <row r="52" spans="1:19" ht="48" x14ac:dyDescent="0.2">
      <c r="A52" s="19" t="s">
        <v>74</v>
      </c>
      <c r="B52" s="20" t="s">
        <v>95</v>
      </c>
      <c r="C52" s="20" t="s">
        <v>96</v>
      </c>
      <c r="D52" s="20" t="s">
        <v>97</v>
      </c>
      <c r="E52" s="20" t="s">
        <v>98</v>
      </c>
      <c r="K52" s="106" t="s">
        <v>128</v>
      </c>
      <c r="L52" s="106"/>
      <c r="M52" s="106"/>
      <c r="N52" s="106"/>
      <c r="O52" s="106"/>
      <c r="P52" s="106"/>
      <c r="Q52" s="106"/>
      <c r="R52" s="106"/>
      <c r="S52" s="106"/>
    </row>
    <row r="53" spans="1:19" ht="15" x14ac:dyDescent="0.25">
      <c r="A53" s="21" t="s">
        <v>37</v>
      </c>
      <c r="B53" s="15">
        <v>23.952999999999999</v>
      </c>
      <c r="C53" s="15">
        <v>1487.12</v>
      </c>
      <c r="D53" s="15">
        <v>1311.01</v>
      </c>
      <c r="E53" s="15">
        <v>640.28</v>
      </c>
      <c r="K53" s="120" t="s">
        <v>107</v>
      </c>
      <c r="L53" s="120"/>
      <c r="M53" s="120"/>
      <c r="N53" s="120"/>
      <c r="O53" s="120"/>
      <c r="P53" s="120"/>
      <c r="Q53" s="120"/>
      <c r="R53" s="120"/>
      <c r="S53" s="120"/>
    </row>
    <row r="54" spans="1:19" x14ac:dyDescent="0.2">
      <c r="J54" s="106"/>
      <c r="K54" s="106" t="s">
        <v>116</v>
      </c>
      <c r="L54" s="106"/>
      <c r="M54" s="106"/>
      <c r="N54" s="106"/>
      <c r="O54" s="106"/>
      <c r="P54" s="106"/>
      <c r="Q54" s="106"/>
      <c r="R54" s="106"/>
    </row>
    <row r="55" spans="1:19" x14ac:dyDescent="0.2">
      <c r="A55" s="1" t="s">
        <v>77</v>
      </c>
      <c r="K55" s="31" t="s">
        <v>126</v>
      </c>
    </row>
    <row r="56" spans="1:19" x14ac:dyDescent="0.2">
      <c r="K56" s="31" t="s">
        <v>129</v>
      </c>
    </row>
    <row r="57" spans="1:19" x14ac:dyDescent="0.2">
      <c r="A57" s="16" t="s">
        <v>78</v>
      </c>
    </row>
    <row r="58" spans="1:19" x14ac:dyDescent="0.2">
      <c r="K58" s="31" t="s">
        <v>127</v>
      </c>
    </row>
    <row r="59" spans="1:19" ht="15" x14ac:dyDescent="0.25">
      <c r="A59" s="1" t="s">
        <v>79</v>
      </c>
      <c r="E59" s="31" t="s">
        <v>119</v>
      </c>
      <c r="G59" s="31" t="s">
        <v>120</v>
      </c>
      <c r="J59" s="120"/>
      <c r="K59" s="120" t="s">
        <v>130</v>
      </c>
      <c r="L59" s="120"/>
      <c r="M59" s="120"/>
      <c r="N59" s="120"/>
      <c r="O59" s="120"/>
      <c r="P59" s="120"/>
      <c r="Q59" s="120"/>
    </row>
    <row r="60" spans="1:19" x14ac:dyDescent="0.2">
      <c r="K60" s="31"/>
    </row>
    <row r="61" spans="1:19" x14ac:dyDescent="0.2">
      <c r="A61" s="1" t="s">
        <v>80</v>
      </c>
    </row>
    <row r="62" spans="1:19" x14ac:dyDescent="0.2">
      <c r="A62" s="1" t="s">
        <v>81</v>
      </c>
    </row>
    <row r="64" spans="1:19" x14ac:dyDescent="0.2">
      <c r="A64" s="1" t="s">
        <v>82</v>
      </c>
    </row>
    <row r="66" spans="1:7" ht="13.5" x14ac:dyDescent="0.2">
      <c r="A66" s="22" t="s">
        <v>83</v>
      </c>
    </row>
    <row r="68" spans="1:7" ht="13.5" x14ac:dyDescent="0.2">
      <c r="A68" s="22" t="s">
        <v>84</v>
      </c>
    </row>
    <row r="70" spans="1:7" x14ac:dyDescent="0.2">
      <c r="A70" s="1" t="s">
        <v>85</v>
      </c>
      <c r="E70" s="31" t="s">
        <v>121</v>
      </c>
    </row>
    <row r="71" spans="1:7" x14ac:dyDescent="0.2">
      <c r="E71" s="31" t="s">
        <v>122</v>
      </c>
      <c r="G71" s="31" t="s">
        <v>123</v>
      </c>
    </row>
    <row r="72" spans="1:7" x14ac:dyDescent="0.2">
      <c r="A72" s="1" t="s">
        <v>86</v>
      </c>
      <c r="B72" s="101" t="s">
        <v>117</v>
      </c>
      <c r="C72" s="101"/>
      <c r="D72" s="101"/>
    </row>
    <row r="74" spans="1:7" x14ac:dyDescent="0.2">
      <c r="A74" s="1" t="s">
        <v>87</v>
      </c>
      <c r="E74" s="31" t="s">
        <v>124</v>
      </c>
    </row>
    <row r="76" spans="1:7" x14ac:dyDescent="0.2">
      <c r="A76" s="1" t="s">
        <v>88</v>
      </c>
      <c r="E76" s="31" t="s">
        <v>118</v>
      </c>
    </row>
    <row r="78" spans="1:7" x14ac:dyDescent="0.2">
      <c r="A78" s="1" t="s">
        <v>89</v>
      </c>
    </row>
    <row r="80" spans="1:7" x14ac:dyDescent="0.2">
      <c r="A80" s="1" t="s">
        <v>90</v>
      </c>
    </row>
    <row r="82" spans="1:1" x14ac:dyDescent="0.2">
      <c r="A82" s="1" t="s">
        <v>91</v>
      </c>
    </row>
    <row r="84" spans="1:1" ht="71.099999999999994" customHeight="1" x14ac:dyDescent="0.2"/>
    <row r="86" spans="1:1" ht="16.5" x14ac:dyDescent="0.2">
      <c r="A86" s="23" t="s">
        <v>92</v>
      </c>
    </row>
    <row r="87" spans="1:1" ht="16.5" x14ac:dyDescent="0.2">
      <c r="A87" s="24" t="s">
        <v>93</v>
      </c>
    </row>
    <row r="89" spans="1:1" x14ac:dyDescent="0.2">
      <c r="A89" s="1" t="s">
        <v>94</v>
      </c>
    </row>
    <row r="91" spans="1:1" ht="27" customHeight="1" x14ac:dyDescent="0.2"/>
  </sheetData>
  <mergeCells count="6">
    <mergeCell ref="N14:N15"/>
    <mergeCell ref="A14:A15"/>
    <mergeCell ref="B14:B15"/>
    <mergeCell ref="C14:E14"/>
    <mergeCell ref="F14:H14"/>
    <mergeCell ref="J14:K1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cp:lastPrinted>2017-05-04T11:52:31Z</cp:lastPrinted>
  <dcterms:created xsi:type="dcterms:W3CDTF">2017-04-05T08:55:06Z</dcterms:created>
  <dcterms:modified xsi:type="dcterms:W3CDTF">2017-06-11T07:14:54Z</dcterms:modified>
</cp:coreProperties>
</file>